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795" activeTab="0"/>
  </bookViews>
  <sheets>
    <sheet name="KLSE" sheetId="1" r:id="rId1"/>
    <sheet name="Sheet1" sheetId="2" r:id="rId2"/>
    <sheet name="Sheet2" sheetId="3" r:id="rId3"/>
    <sheet name="Sheet3" sheetId="4" r:id="rId4"/>
  </sheets>
  <externalReferences>
    <externalReference r:id="rId7"/>
    <externalReference r:id="rId8"/>
    <externalReference r:id="rId9"/>
  </externalReferences>
  <definedNames>
    <definedName name="__123Graph_A" localSheetId="0" hidden="1">'[3]Consheet'!#REF!</definedName>
    <definedName name="__123Graph_A" hidden="1">'[2]Consheet'!#REF!</definedName>
    <definedName name="__123Graph_B" localSheetId="0" hidden="1">'[3]Consheet'!#REF!</definedName>
    <definedName name="__123Graph_B" hidden="1">'[2]Consheet'!#REF!</definedName>
    <definedName name="__123Graph_C" localSheetId="0" hidden="1">'[3]Consheet'!#REF!</definedName>
    <definedName name="__123Graph_C" hidden="1">'[2]Consheet'!#REF!</definedName>
    <definedName name="__123Graph_D" localSheetId="0" hidden="1">'[3]Consheet'!#REF!</definedName>
    <definedName name="__123Graph_D" hidden="1">'[2]Consheet'!#REF!</definedName>
    <definedName name="__123Graph_E" localSheetId="0" hidden="1">'[3]Consheet'!#REF!</definedName>
    <definedName name="__123Graph_E" hidden="1">'[2]Consheet'!#REF!</definedName>
    <definedName name="__123Graph_F" localSheetId="0" hidden="1">'[3]Consheet'!#REF!</definedName>
    <definedName name="__123Graph_F" hidden="1">'[2]Consheet'!#REF!</definedName>
    <definedName name="_xlnm.Print_Area" localSheetId="0">'KLSE'!$A$1:$M$120</definedName>
    <definedName name="WORK_9TH" localSheetId="0">#REF!</definedName>
    <definedName name="WORK_9TH">#REF!</definedName>
    <definedName name="WORK_BS" localSheetId="0">#REF!</definedName>
    <definedName name="WORK_BS">#REF!</definedName>
    <definedName name="WORK_N1" localSheetId="0">#REF!</definedName>
    <definedName name="WORK_N1">#REF!</definedName>
    <definedName name="WORK_N2" localSheetId="0">#REF!</definedName>
    <definedName name="WORK_N2">#REF!</definedName>
    <definedName name="WORK_N3" localSheetId="0">#REF!</definedName>
    <definedName name="WORK_N3">#REF!</definedName>
    <definedName name="WORK_PL" localSheetId="0">#REF!</definedName>
    <definedName name="WORK_PL">#REF!</definedName>
  </definedNames>
  <calcPr fullCalcOnLoad="1"/>
</workbook>
</file>

<file path=xl/comments1.xml><?xml version="1.0" encoding="utf-8"?>
<comments xmlns="http://schemas.openxmlformats.org/spreadsheetml/2006/main">
  <authors>
    <author>TAJO</author>
  </authors>
  <commentList>
    <comment ref="O16" authorId="0">
      <text>
        <r>
          <rPr>
            <b/>
            <sz val="8"/>
            <rFont val="Tahoma"/>
            <family val="0"/>
          </rPr>
          <t>TAJO:</t>
        </r>
        <r>
          <rPr>
            <sz val="8"/>
            <rFont val="Tahoma"/>
            <family val="0"/>
          </rPr>
          <t xml:space="preserve">
done</t>
        </r>
      </text>
    </comment>
    <comment ref="Q16" authorId="0">
      <text>
        <r>
          <rPr>
            <b/>
            <sz val="8"/>
            <rFont val="Tahoma"/>
            <family val="0"/>
          </rPr>
          <t>TAJO:</t>
        </r>
        <r>
          <rPr>
            <sz val="8"/>
            <rFont val="Tahoma"/>
            <family val="0"/>
          </rPr>
          <t xml:space="preserve">
done</t>
        </r>
      </text>
    </comment>
  </commentList>
</comments>
</file>

<file path=xl/sharedStrings.xml><?xml version="1.0" encoding="utf-8"?>
<sst xmlns="http://schemas.openxmlformats.org/spreadsheetml/2006/main" count="74" uniqueCount="64">
  <si>
    <t>Quarterly Report</t>
  </si>
  <si>
    <t>The Board of Directors is pleased to announce the unaudited results of the Group for the 4th Quarter ended 31th December 2001.</t>
  </si>
  <si>
    <t>Consolidated Unaudited Income Statement</t>
  </si>
  <si>
    <t>Individual Quarter</t>
  </si>
  <si>
    <t>Cumulative Quarter</t>
  </si>
  <si>
    <t>RM'000</t>
  </si>
  <si>
    <t>Revenue</t>
  </si>
  <si>
    <t>Investment income</t>
  </si>
  <si>
    <t>Other Income</t>
  </si>
  <si>
    <t>Profit/(loss) before finance cost, depreciation and amortasation, exceptional items, income tax, minority interests and extraordinary items</t>
  </si>
  <si>
    <t>Finance cost</t>
  </si>
  <si>
    <t>Depreciation and amortisation</t>
  </si>
  <si>
    <t>Exceptional items</t>
  </si>
  <si>
    <t>Profit/(loss) before income tax, minority interests and extraordinary items</t>
  </si>
  <si>
    <t>Share of profit and losses of aaociated companies</t>
  </si>
  <si>
    <t>Profit/(loss) before income tax, minority interests and extraordinary items after share of profits and losses of associated companies</t>
  </si>
  <si>
    <t>Income tax</t>
  </si>
  <si>
    <t>Profit/(loss) after Income tax before deducting minority interests</t>
  </si>
  <si>
    <t>Minority interests</t>
  </si>
  <si>
    <t>Net profit/(loss) from ordinary activities attributable to members of the company</t>
  </si>
  <si>
    <t>Extraordinary items</t>
  </si>
  <si>
    <t>Minority Interests</t>
  </si>
  <si>
    <t>Extraordinary items attributable to members of the company</t>
  </si>
  <si>
    <t>Net profit/(loss)  attributable to member of the company</t>
  </si>
  <si>
    <t>Sen</t>
  </si>
  <si>
    <t>Earinnings  per share based on Net profit/(loss)  attributable to members of the Company based on 39,540,000 ordinary shares)</t>
  </si>
  <si>
    <t>Approved by:</t>
  </si>
  <si>
    <t>Consolidated Unaudited Balance Sheet</t>
  </si>
  <si>
    <t xml:space="preserve">As At </t>
  </si>
  <si>
    <t>End</t>
  </si>
  <si>
    <t>Preceding</t>
  </si>
  <si>
    <t xml:space="preserve">Current </t>
  </si>
  <si>
    <t>Financial</t>
  </si>
  <si>
    <t xml:space="preserve">Quarter </t>
  </si>
  <si>
    <t>Year Ended</t>
  </si>
  <si>
    <t>Unaudited</t>
  </si>
  <si>
    <t>Audited</t>
  </si>
  <si>
    <t>CURRENT ASSETS</t>
  </si>
  <si>
    <t>Stocks</t>
  </si>
  <si>
    <t>Trade debtors</t>
  </si>
  <si>
    <t>Other debtors</t>
  </si>
  <si>
    <t>Deposits with financial institution</t>
  </si>
  <si>
    <t>Cash and bank balances</t>
  </si>
  <si>
    <t>CURRENT LIABILITIES</t>
  </si>
  <si>
    <t>Trade creditors</t>
  </si>
  <si>
    <t>Other creditors</t>
  </si>
  <si>
    <t>Bank borrowings</t>
  </si>
  <si>
    <t>Taxation</t>
  </si>
  <si>
    <t>Proposed dividend</t>
  </si>
  <si>
    <t>NET CURRENT ASSETS</t>
  </si>
  <si>
    <t>INVESTMENT</t>
  </si>
  <si>
    <t>FIXED ASSETS</t>
  </si>
  <si>
    <t>DEVELOPMENT PROPERTIES</t>
  </si>
  <si>
    <t>GOODWILL ON CONSOLIDATION</t>
  </si>
  <si>
    <t>HIRE PURCHASE AND LEASE CREDITORS</t>
  </si>
  <si>
    <t xml:space="preserve"> </t>
  </si>
  <si>
    <t>SHAREHOLDERS' FUNDS</t>
  </si>
  <si>
    <t>Share capital</t>
  </si>
  <si>
    <t>Reserves</t>
  </si>
  <si>
    <t xml:space="preserve">  Share premium </t>
  </si>
  <si>
    <t xml:space="preserve">  Capital reserves</t>
  </si>
  <si>
    <t xml:space="preserve">  Reserve on consolidation</t>
  </si>
  <si>
    <t xml:space="preserve">  Retained profits/(loss)</t>
  </si>
  <si>
    <t>Net tangible assets per share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</si>
</sst>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0_)"/>
    <numFmt numFmtId="174" formatCode="0_)"/>
    <numFmt numFmtId="175" formatCode="0.0%"/>
    <numFmt numFmtId="176" formatCode="#,##0.0_);\(#,##0.00\)"/>
    <numFmt numFmtId="177" formatCode="#,##0.000"/>
    <numFmt numFmtId="178" formatCode="_(* #,##0.0_);_(* \(#,##0.0\);_(* &quot;-&quot;??_);_(@_)"/>
    <numFmt numFmtId="179" formatCode="_(* #,##0_);_(* \(#,##0\);_(* &quot;-&quot;??_);_(@_)"/>
    <numFmt numFmtId="180" formatCode="#,##0;\(#,##0\)"/>
    <numFmt numFmtId="181" formatCode="#,##0;\9#,##0"/>
    <numFmt numFmtId="182" formatCode="#,##0.0"/>
    <numFmt numFmtId="183" formatCode="0.000"/>
    <numFmt numFmtId="184" formatCode="0.0000"/>
    <numFmt numFmtId="185" formatCode="0.0"/>
    <numFmt numFmtId="186" formatCode="#,##0;[Red]#,##0"/>
    <numFmt numFmtId="187" formatCode="#,##0.0000"/>
    <numFmt numFmtId="188" formatCode="#,##0.00000"/>
  </numFmts>
  <fonts count="9">
    <font>
      <sz val="10"/>
      <name val="Arial"/>
      <family val="0"/>
    </font>
    <font>
      <sz val="12"/>
      <name val="Arial MT"/>
      <family val="0"/>
    </font>
    <font>
      <b/>
      <u val="single"/>
      <sz val="14"/>
      <name val="Arial MT"/>
      <family val="0"/>
    </font>
    <font>
      <u val="single"/>
      <sz val="12"/>
      <name val="Arial MT"/>
      <family val="0"/>
    </font>
    <font>
      <b/>
      <sz val="12"/>
      <name val="Arial MT"/>
      <family val="0"/>
    </font>
    <font>
      <b/>
      <u val="single"/>
      <sz val="12"/>
      <name val="Arial MT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1" fillId="0" borderId="0" xfId="19" applyFont="1">
      <alignment/>
      <protection/>
    </xf>
    <xf numFmtId="0" fontId="1" fillId="0" borderId="0" xfId="19">
      <alignment/>
      <protection/>
    </xf>
    <xf numFmtId="0" fontId="4" fillId="0" borderId="0" xfId="19" applyFont="1" applyAlignment="1">
      <alignment horizontal="center"/>
      <protection/>
    </xf>
    <xf numFmtId="0" fontId="5" fillId="0" borderId="0" xfId="19" applyFont="1">
      <alignment/>
      <protection/>
    </xf>
    <xf numFmtId="0" fontId="4" fillId="0" borderId="0" xfId="19" applyFont="1">
      <alignment/>
      <protection/>
    </xf>
    <xf numFmtId="14" fontId="4" fillId="0" borderId="0" xfId="19" applyNumberFormat="1" applyFont="1" applyAlignment="1" quotePrefix="1">
      <alignment horizontal="center"/>
      <protection/>
    </xf>
    <xf numFmtId="0" fontId="4" fillId="0" borderId="0" xfId="19" applyFont="1" applyAlignment="1" quotePrefix="1">
      <alignment horizontal="center"/>
      <protection/>
    </xf>
    <xf numFmtId="0" fontId="1" fillId="0" borderId="0" xfId="19" applyFont="1" applyAlignment="1">
      <alignment horizontal="center"/>
      <protection/>
    </xf>
    <xf numFmtId="0" fontId="1" fillId="0" borderId="0" xfId="19" applyFont="1" applyBorder="1">
      <alignment/>
      <protection/>
    </xf>
    <xf numFmtId="37" fontId="1" fillId="0" borderId="0" xfId="19" applyNumberFormat="1">
      <alignment/>
      <protection/>
    </xf>
    <xf numFmtId="0" fontId="1" fillId="0" borderId="0" xfId="19" applyFont="1" applyAlignment="1">
      <alignment horizontal="justify" wrapText="1"/>
      <protection/>
    </xf>
    <xf numFmtId="0" fontId="1" fillId="0" borderId="0" xfId="19" applyFont="1" applyAlignment="1" quotePrefix="1">
      <alignment horizontal="center"/>
      <protection/>
    </xf>
    <xf numFmtId="37" fontId="1" fillId="0" borderId="1" xfId="15" applyNumberFormat="1" applyFont="1" applyBorder="1" applyAlignment="1">
      <alignment horizontal="right"/>
    </xf>
    <xf numFmtId="37" fontId="1" fillId="0" borderId="0" xfId="15" applyNumberFormat="1" applyFont="1" applyBorder="1" applyAlignment="1">
      <alignment/>
    </xf>
    <xf numFmtId="37" fontId="1" fillId="0" borderId="0" xfId="19" applyNumberFormat="1" applyFont="1" applyBorder="1">
      <alignment/>
      <protection/>
    </xf>
    <xf numFmtId="37" fontId="1" fillId="0" borderId="0" xfId="15" applyNumberFormat="1" applyFont="1" applyBorder="1" applyAlignment="1">
      <alignment horizontal="right"/>
    </xf>
    <xf numFmtId="3" fontId="1" fillId="0" borderId="1" xfId="15" applyNumberFormat="1" applyFont="1" applyBorder="1" applyAlignment="1">
      <alignment horizontal="right"/>
    </xf>
    <xf numFmtId="3" fontId="1" fillId="0" borderId="0" xfId="19" applyNumberFormat="1" applyFont="1" applyBorder="1">
      <alignment/>
      <protection/>
    </xf>
    <xf numFmtId="3" fontId="1" fillId="0" borderId="0" xfId="15" applyNumberFormat="1" applyFont="1" applyBorder="1" applyAlignment="1">
      <alignment horizontal="right"/>
    </xf>
    <xf numFmtId="37" fontId="1" fillId="0" borderId="0" xfId="15" applyNumberFormat="1" applyFont="1" applyAlignment="1">
      <alignment/>
    </xf>
    <xf numFmtId="37" fontId="1" fillId="0" borderId="0" xfId="15" applyNumberFormat="1" applyFont="1" applyAlignment="1">
      <alignment horizontal="right"/>
    </xf>
    <xf numFmtId="37" fontId="1" fillId="0" borderId="0" xfId="19" applyNumberFormat="1" applyFont="1">
      <alignment/>
      <protection/>
    </xf>
    <xf numFmtId="37" fontId="1" fillId="0" borderId="2" xfId="15" applyNumberFormat="1" applyFont="1" applyBorder="1" applyAlignment="1">
      <alignment horizontal="right"/>
    </xf>
    <xf numFmtId="171" fontId="1" fillId="0" borderId="0" xfId="15" applyFont="1" applyAlignment="1">
      <alignment/>
    </xf>
    <xf numFmtId="179" fontId="1" fillId="0" borderId="2" xfId="15" applyNumberFormat="1" applyFont="1" applyBorder="1" applyAlignment="1">
      <alignment horizontal="right"/>
    </xf>
    <xf numFmtId="171" fontId="1" fillId="0" borderId="0" xfId="15" applyFont="1" applyAlignment="1">
      <alignment horizontal="right"/>
    </xf>
    <xf numFmtId="179" fontId="1" fillId="0" borderId="2" xfId="15" applyNumberFormat="1" applyFont="1" applyBorder="1" applyAlignment="1">
      <alignment/>
    </xf>
    <xf numFmtId="179" fontId="1" fillId="0" borderId="0" xfId="15" applyNumberFormat="1" applyFont="1" applyAlignment="1">
      <alignment/>
    </xf>
    <xf numFmtId="179" fontId="1" fillId="0" borderId="2" xfId="15" applyNumberFormat="1" applyFont="1" applyBorder="1" applyAlignment="1">
      <alignment horizontal="center"/>
    </xf>
    <xf numFmtId="179" fontId="1" fillId="0" borderId="0" xfId="15" applyNumberFormat="1" applyFont="1" applyBorder="1" applyAlignment="1">
      <alignment/>
    </xf>
    <xf numFmtId="1" fontId="1" fillId="0" borderId="2" xfId="15" applyNumberFormat="1" applyFont="1" applyBorder="1" applyAlignment="1">
      <alignment horizontal="right"/>
    </xf>
    <xf numFmtId="1" fontId="1" fillId="0" borderId="0" xfId="19" applyNumberFormat="1" applyFont="1">
      <alignment/>
      <protection/>
    </xf>
    <xf numFmtId="1" fontId="1" fillId="0" borderId="0" xfId="15" applyNumberFormat="1" applyFont="1" applyBorder="1" applyAlignment="1">
      <alignment horizontal="right"/>
    </xf>
    <xf numFmtId="179" fontId="1" fillId="0" borderId="0" xfId="15" applyNumberFormat="1" applyFont="1" applyBorder="1" applyAlignment="1">
      <alignment horizontal="right"/>
    </xf>
    <xf numFmtId="179" fontId="4" fillId="0" borderId="0" xfId="15" applyNumberFormat="1" applyFont="1" applyBorder="1" applyAlignment="1">
      <alignment horizontal="right"/>
    </xf>
    <xf numFmtId="0" fontId="1" fillId="0" borderId="0" xfId="19" applyFont="1" applyBorder="1" applyAlignment="1">
      <alignment horizontal="right"/>
      <protection/>
    </xf>
    <xf numFmtId="172" fontId="1" fillId="0" borderId="1" xfId="19" applyNumberFormat="1" applyFont="1" applyBorder="1" applyAlignment="1">
      <alignment horizontal="right"/>
      <protection/>
    </xf>
    <xf numFmtId="172" fontId="1" fillId="0" borderId="0" xfId="19" applyNumberFormat="1" applyFont="1" applyAlignment="1">
      <alignment horizontal="right"/>
      <protection/>
    </xf>
    <xf numFmtId="172" fontId="1" fillId="0" borderId="0" xfId="19" applyNumberFormat="1" applyFont="1" applyBorder="1" applyAlignment="1">
      <alignment horizontal="right"/>
      <protection/>
    </xf>
    <xf numFmtId="180" fontId="1" fillId="0" borderId="0" xfId="19" applyNumberFormat="1">
      <alignment/>
      <protection/>
    </xf>
    <xf numFmtId="0" fontId="1" fillId="0" borderId="0" xfId="19" applyAlignment="1">
      <alignment horizontal="justify" wrapText="1"/>
      <protection/>
    </xf>
    <xf numFmtId="37" fontId="1" fillId="0" borderId="0" xfId="19" applyNumberFormat="1" applyAlignment="1">
      <alignment horizontal="fill"/>
      <protection/>
    </xf>
    <xf numFmtId="37" fontId="1" fillId="0" borderId="3" xfId="19" applyNumberFormat="1" applyBorder="1">
      <alignment/>
      <protection/>
    </xf>
    <xf numFmtId="37" fontId="1" fillId="0" borderId="0" xfId="15" applyNumberFormat="1" applyAlignment="1">
      <alignment/>
    </xf>
    <xf numFmtId="171" fontId="1" fillId="0" borderId="0" xfId="15" applyAlignment="1">
      <alignment/>
    </xf>
    <xf numFmtId="37" fontId="1" fillId="0" borderId="4" xfId="19" applyNumberFormat="1" applyBorder="1">
      <alignment/>
      <protection/>
    </xf>
    <xf numFmtId="37" fontId="1" fillId="0" borderId="2" xfId="19" applyNumberFormat="1" applyBorder="1" applyAlignment="1">
      <alignment horizontal="fill"/>
      <protection/>
    </xf>
    <xf numFmtId="180" fontId="1" fillId="0" borderId="0" xfId="19" applyNumberFormat="1" applyAlignment="1">
      <alignment horizontal="fill"/>
      <protection/>
    </xf>
    <xf numFmtId="176" fontId="1" fillId="0" borderId="0" xfId="19" applyNumberFormat="1">
      <alignment/>
      <protection/>
    </xf>
    <xf numFmtId="39" fontId="1" fillId="0" borderId="1" xfId="19" applyNumberFormat="1" applyBorder="1" applyProtection="1">
      <alignment/>
      <protection/>
    </xf>
    <xf numFmtId="39" fontId="1" fillId="0" borderId="0" xfId="19" applyNumberForma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nsol worksheet Sep 2001 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117</xdr:row>
      <xdr:rowOff>171450</xdr:rowOff>
    </xdr:from>
    <xdr:ext cx="123825" cy="257175"/>
    <xdr:sp>
      <xdr:nvSpPr>
        <xdr:cNvPr id="1" name="TextBox 1"/>
        <xdr:cNvSpPr txBox="1">
          <a:spLocks noChangeArrowheads="1"/>
        </xdr:cNvSpPr>
      </xdr:nvSpPr>
      <xdr:spPr>
        <a:xfrm>
          <a:off x="0" y="27412950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KLSE%20SEP%20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onsol%20worksheet%20Dec%20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onsol%20worksheet%20Sep%202001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LSE"/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LSE"/>
      <sheetName val="Cover"/>
      <sheetName val="Group acct."/>
      <sheetName val="Consheet"/>
      <sheetName val="Permanent Adj"/>
      <sheetName val="Opening Adj"/>
      <sheetName val="Current Adj"/>
      <sheetName val="Interco. elimination"/>
      <sheetName val="Schedule"/>
      <sheetName val="Subschedule"/>
      <sheetName val="Segment"/>
      <sheetName val="Dilution of shares"/>
    </sheetNames>
    <sheetDataSet>
      <sheetData sheetId="2">
        <row r="77">
          <cell r="D77">
            <v>60112404.93</v>
          </cell>
        </row>
        <row r="78">
          <cell r="D78">
            <v>0</v>
          </cell>
        </row>
        <row r="80">
          <cell r="D80">
            <v>1</v>
          </cell>
        </row>
        <row r="83">
          <cell r="D83">
            <v>0</v>
          </cell>
        </row>
        <row r="85">
          <cell r="D85">
            <v>2004938.56</v>
          </cell>
        </row>
        <row r="86">
          <cell r="D86">
            <v>6606345.419999999</v>
          </cell>
        </row>
        <row r="87">
          <cell r="D87">
            <v>1627420.35</v>
          </cell>
        </row>
        <row r="88">
          <cell r="D88">
            <v>0</v>
          </cell>
        </row>
        <row r="89">
          <cell r="D89">
            <v>1458564.42</v>
          </cell>
        </row>
        <row r="95">
          <cell r="D95">
            <v>10782743.36</v>
          </cell>
        </row>
        <row r="96">
          <cell r="D96">
            <v>742436.46</v>
          </cell>
        </row>
        <row r="97">
          <cell r="D97">
            <v>16910521</v>
          </cell>
        </row>
        <row r="98">
          <cell r="D98">
            <v>172360459.88</v>
          </cell>
        </row>
        <row r="99">
          <cell r="D99">
            <v>0</v>
          </cell>
        </row>
        <row r="100">
          <cell r="D100">
            <v>897560</v>
          </cell>
        </row>
        <row r="101">
          <cell r="D101">
            <v>0</v>
          </cell>
        </row>
        <row r="107">
          <cell r="D107">
            <v>41387</v>
          </cell>
        </row>
        <row r="114">
          <cell r="D114">
            <v>39540000.4</v>
          </cell>
        </row>
        <row r="116">
          <cell r="D116">
            <v>17105963</v>
          </cell>
        </row>
        <row r="118">
          <cell r="D118">
            <v>-187739053.7</v>
          </cell>
        </row>
      </sheetData>
      <sheetData sheetId="3">
        <row r="10">
          <cell r="AQ10">
            <v>3833671.09</v>
          </cell>
        </row>
        <row r="17">
          <cell r="AQ17">
            <v>-6813603.59</v>
          </cell>
        </row>
        <row r="18">
          <cell r="AQ18">
            <v>3959634</v>
          </cell>
        </row>
        <row r="19">
          <cell r="AQ19">
            <v>19038642</v>
          </cell>
        </row>
        <row r="23">
          <cell r="AQ23">
            <v>7780006</v>
          </cell>
        </row>
        <row r="29">
          <cell r="AQ29">
            <v>-17224611.7</v>
          </cell>
        </row>
        <row r="31">
          <cell r="AQ31">
            <v>-1502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Group acct."/>
      <sheetName val="Sheet1"/>
      <sheetName val="Consheet"/>
      <sheetName val="Permanent Adj"/>
      <sheetName val="Opening Adj"/>
      <sheetName val="Current Adj"/>
      <sheetName val="Interco. elimination"/>
      <sheetName val="Schedule"/>
      <sheetName val="Subschedule"/>
      <sheetName val="Segment"/>
      <sheetName val="Dilution of shares"/>
    </sheetNames>
    <sheetDataSet>
      <sheetData sheetId="1">
        <row r="77">
          <cell r="H77">
            <v>64546319</v>
          </cell>
        </row>
        <row r="78">
          <cell r="H78">
            <v>0</v>
          </cell>
        </row>
        <row r="80">
          <cell r="H80">
            <v>10035300</v>
          </cell>
        </row>
        <row r="83">
          <cell r="H83">
            <v>21283270</v>
          </cell>
        </row>
        <row r="85">
          <cell r="H85">
            <v>3055435</v>
          </cell>
        </row>
        <row r="86">
          <cell r="H86">
            <v>2389602</v>
          </cell>
        </row>
        <row r="87">
          <cell r="H87">
            <v>741118</v>
          </cell>
        </row>
        <row r="88">
          <cell r="H88">
            <v>184756</v>
          </cell>
        </row>
        <row r="89">
          <cell r="H89">
            <v>911360</v>
          </cell>
        </row>
        <row r="95">
          <cell r="H95">
            <v>14468573</v>
          </cell>
        </row>
        <row r="96">
          <cell r="H96">
            <v>2150282</v>
          </cell>
        </row>
        <row r="97">
          <cell r="H97">
            <v>13869078</v>
          </cell>
        </row>
        <row r="98">
          <cell r="H98">
            <v>184275018</v>
          </cell>
        </row>
        <row r="99">
          <cell r="H99">
            <v>0</v>
          </cell>
        </row>
        <row r="100">
          <cell r="H100">
            <v>1069646</v>
          </cell>
        </row>
        <row r="101">
          <cell r="H101">
            <v>0</v>
          </cell>
        </row>
        <row r="107">
          <cell r="H107">
            <v>68887</v>
          </cell>
        </row>
        <row r="114">
          <cell r="H114">
            <v>39540000</v>
          </cell>
        </row>
        <row r="115">
          <cell r="D115">
            <v>1250427</v>
          </cell>
          <cell r="H115">
            <v>1250427</v>
          </cell>
        </row>
        <row r="116">
          <cell r="H116">
            <v>17105963</v>
          </cell>
        </row>
        <row r="117">
          <cell r="H117">
            <v>0</v>
          </cell>
        </row>
        <row r="118">
          <cell r="H118">
            <v>-170512940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Q127"/>
  <sheetViews>
    <sheetView tabSelected="1" view="pageBreakPreview" zoomScale="60" zoomScaleNormal="75" workbookViewId="0" topLeftCell="A30">
      <selection activeCell="E53" sqref="E53"/>
    </sheetView>
  </sheetViews>
  <sheetFormatPr defaultColWidth="9.140625" defaultRowHeight="12.75"/>
  <cols>
    <col min="1" max="1" width="3.8515625" style="4" customWidth="1"/>
    <col min="2" max="2" width="31.28125" style="4" customWidth="1"/>
    <col min="3" max="3" width="3.8515625" style="4" customWidth="1"/>
    <col min="4" max="4" width="10.8515625" style="4" customWidth="1"/>
    <col min="5" max="5" width="15.7109375" style="4" customWidth="1"/>
    <col min="6" max="6" width="1.7109375" style="4" customWidth="1"/>
    <col min="7" max="7" width="16.7109375" style="4" customWidth="1"/>
    <col min="8" max="8" width="2.8515625" style="4" customWidth="1"/>
    <col min="9" max="9" width="15.57421875" style="4" customWidth="1"/>
    <col min="10" max="10" width="1.7109375" style="4" customWidth="1"/>
    <col min="11" max="11" width="16.7109375" style="4" customWidth="1"/>
    <col min="12" max="12" width="25.7109375" style="4" customWidth="1"/>
    <col min="13" max="13" width="11.421875" style="4" customWidth="1"/>
    <col min="14" max="14" width="0" style="4" hidden="1" customWidth="1"/>
    <col min="15" max="15" width="10.421875" style="4" bestFit="1" customWidth="1"/>
    <col min="16" max="16" width="2.8515625" style="4" customWidth="1"/>
    <col min="17" max="16384" width="11.421875" style="4" customWidth="1"/>
  </cols>
  <sheetData>
    <row r="1" ht="15"/>
    <row r="2" ht="15"/>
    <row r="3" ht="15"/>
    <row r="4" ht="15"/>
    <row r="5" ht="15"/>
    <row r="6" spans="1:11" ht="18">
      <c r="A6" s="1" t="s">
        <v>0</v>
      </c>
      <c r="B6" s="2"/>
      <c r="C6" s="2"/>
      <c r="D6" s="3"/>
      <c r="E6" s="3"/>
      <c r="F6" s="3"/>
      <c r="G6" s="3"/>
      <c r="H6" s="3"/>
      <c r="I6" s="3"/>
      <c r="J6" s="3"/>
      <c r="K6" s="3"/>
    </row>
    <row r="7" spans="1:11" ht="18">
      <c r="A7" s="1"/>
      <c r="B7" s="2"/>
      <c r="C7" s="2"/>
      <c r="D7" s="3"/>
      <c r="E7" s="3"/>
      <c r="F7" s="3"/>
      <c r="G7" s="3"/>
      <c r="H7" s="3"/>
      <c r="I7" s="3"/>
      <c r="J7" s="3"/>
      <c r="K7" s="3"/>
    </row>
    <row r="8" spans="1:11" ht="1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">
      <c r="A9" s="3" t="s">
        <v>1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5.75">
      <c r="A14" s="5">
        <v>1</v>
      </c>
      <c r="B14" s="6" t="s">
        <v>2</v>
      </c>
      <c r="C14" s="3"/>
      <c r="D14" s="3"/>
      <c r="E14" s="3"/>
      <c r="F14" s="3"/>
      <c r="G14" s="3"/>
      <c r="H14" s="3"/>
      <c r="I14" s="3"/>
      <c r="J14" s="3"/>
      <c r="K14" s="3"/>
    </row>
    <row r="15" spans="1:11" ht="15.75">
      <c r="A15" s="3"/>
      <c r="B15" s="3"/>
      <c r="C15" s="3"/>
      <c r="D15" s="3"/>
      <c r="E15" s="7"/>
      <c r="F15" s="5" t="s">
        <v>3</v>
      </c>
      <c r="G15" s="7"/>
      <c r="H15" s="7"/>
      <c r="I15" s="7"/>
      <c r="J15" s="5" t="s">
        <v>4</v>
      </c>
      <c r="K15" s="7"/>
    </row>
    <row r="16" spans="1:17" ht="15.75">
      <c r="A16" s="5"/>
      <c r="B16" s="7"/>
      <c r="C16" s="3"/>
      <c r="D16" s="3"/>
      <c r="E16" s="8">
        <v>37256</v>
      </c>
      <c r="F16" s="5"/>
      <c r="G16" s="8">
        <v>36891</v>
      </c>
      <c r="H16" s="7"/>
      <c r="I16" s="8">
        <v>37256</v>
      </c>
      <c r="J16" s="5"/>
      <c r="K16" s="8">
        <v>36891</v>
      </c>
      <c r="O16" s="9"/>
      <c r="Q16" s="9"/>
    </row>
    <row r="17" spans="1:17" ht="15.75">
      <c r="A17" s="3"/>
      <c r="B17" s="3"/>
      <c r="C17" s="3"/>
      <c r="D17" s="3"/>
      <c r="E17" s="5" t="s">
        <v>5</v>
      </c>
      <c r="F17" s="5"/>
      <c r="G17" s="5" t="s">
        <v>5</v>
      </c>
      <c r="H17" s="7"/>
      <c r="I17" s="5" t="s">
        <v>5</v>
      </c>
      <c r="J17" s="5"/>
      <c r="K17" s="5" t="s">
        <v>5</v>
      </c>
      <c r="O17" s="5"/>
      <c r="Q17" s="5"/>
    </row>
    <row r="18" spans="1:15" ht="15">
      <c r="A18" s="10"/>
      <c r="B18" s="3"/>
      <c r="C18" s="3"/>
      <c r="D18" s="3"/>
      <c r="E18" s="11"/>
      <c r="F18" s="11"/>
      <c r="G18" s="11"/>
      <c r="H18" s="11"/>
      <c r="I18" s="11"/>
      <c r="J18" s="11"/>
      <c r="K18" s="11"/>
      <c r="O18" s="12"/>
    </row>
    <row r="19" spans="1:17" ht="15.75" thickBot="1">
      <c r="A19" s="10"/>
      <c r="B19" s="13" t="s">
        <v>6</v>
      </c>
      <c r="C19" s="14"/>
      <c r="D19" s="3"/>
      <c r="E19" s="15">
        <f>I19-O19</f>
        <v>790.6710899999998</v>
      </c>
      <c r="F19" s="16"/>
      <c r="G19" s="15">
        <v>10178</v>
      </c>
      <c r="H19" s="17"/>
      <c r="I19" s="15">
        <f>+'[2]Consheet'!AQ10/1000</f>
        <v>3833.67109</v>
      </c>
      <c r="J19" s="18"/>
      <c r="K19" s="15">
        <v>58591</v>
      </c>
      <c r="O19" s="12">
        <v>3043</v>
      </c>
      <c r="Q19" s="12"/>
    </row>
    <row r="20" spans="1:17" ht="15">
      <c r="A20" s="10"/>
      <c r="B20" s="3"/>
      <c r="C20" s="3"/>
      <c r="D20" s="3"/>
      <c r="E20" s="18"/>
      <c r="F20" s="16"/>
      <c r="G20" s="18"/>
      <c r="H20" s="17"/>
      <c r="I20" s="18"/>
      <c r="J20" s="18"/>
      <c r="K20" s="18"/>
      <c r="O20" s="12"/>
      <c r="Q20" s="12"/>
    </row>
    <row r="21" spans="1:17" ht="15.75" thickBot="1">
      <c r="A21" s="10"/>
      <c r="B21" s="13" t="s">
        <v>7</v>
      </c>
      <c r="C21" s="14"/>
      <c r="D21" s="3"/>
      <c r="E21" s="15">
        <f>I21-O21</f>
        <v>0</v>
      </c>
      <c r="F21" s="16"/>
      <c r="G21" s="19">
        <f>+K21-Q21</f>
        <v>0</v>
      </c>
      <c r="H21" s="20"/>
      <c r="I21" s="19">
        <v>0</v>
      </c>
      <c r="J21" s="21"/>
      <c r="K21" s="19">
        <v>0</v>
      </c>
      <c r="O21" s="12">
        <v>0</v>
      </c>
      <c r="Q21" s="12"/>
    </row>
    <row r="22" spans="1:17" ht="15">
      <c r="A22" s="10"/>
      <c r="B22" s="3"/>
      <c r="C22" s="3"/>
      <c r="D22" s="3"/>
      <c r="E22" s="18"/>
      <c r="F22" s="16"/>
      <c r="G22" s="18"/>
      <c r="H22" s="17"/>
      <c r="I22" s="18"/>
      <c r="J22" s="18"/>
      <c r="K22" s="18"/>
      <c r="O22" s="12"/>
      <c r="Q22" s="12"/>
    </row>
    <row r="23" spans="1:17" ht="15.75" thickBot="1">
      <c r="A23" s="10"/>
      <c r="B23" s="13" t="s">
        <v>8</v>
      </c>
      <c r="C23" s="3"/>
      <c r="D23" s="3"/>
      <c r="E23" s="15">
        <f>I23-O23</f>
        <v>6222.006</v>
      </c>
      <c r="F23" s="16"/>
      <c r="G23" s="15">
        <v>-199</v>
      </c>
      <c r="H23" s="17"/>
      <c r="I23" s="15">
        <f>+'[2]Consheet'!AQ23/1000</f>
        <v>7780.006</v>
      </c>
      <c r="J23" s="18"/>
      <c r="K23" s="15">
        <v>299</v>
      </c>
      <c r="O23" s="12">
        <v>1558</v>
      </c>
      <c r="Q23" s="12"/>
    </row>
    <row r="24" spans="1:17" ht="15">
      <c r="A24" s="10"/>
      <c r="B24" s="3"/>
      <c r="C24" s="3"/>
      <c r="D24" s="3"/>
      <c r="E24" s="18"/>
      <c r="F24" s="16"/>
      <c r="G24" s="18"/>
      <c r="H24" s="17"/>
      <c r="I24" s="18"/>
      <c r="J24" s="18"/>
      <c r="K24" s="18"/>
      <c r="O24" s="12"/>
      <c r="Q24" s="12"/>
    </row>
    <row r="25" spans="1:17" ht="90">
      <c r="A25" s="10"/>
      <c r="B25" s="13" t="s">
        <v>9</v>
      </c>
      <c r="C25" s="14"/>
      <c r="D25" s="3"/>
      <c r="E25" s="18">
        <f>I25-O25</f>
        <v>3610.0607100000007</v>
      </c>
      <c r="F25" s="22"/>
      <c r="G25" s="23">
        <v>-4622</v>
      </c>
      <c r="H25" s="24"/>
      <c r="I25" s="23">
        <f>(+'[2]Consheet'!AQ29+'[2]Consheet'!AQ17+'[2]Consheet'!AQ18+'[2]Consheet'!AQ19)/1000</f>
        <v>-1039.9392899999991</v>
      </c>
      <c r="J25" s="23"/>
      <c r="K25" s="23">
        <v>-7542</v>
      </c>
      <c r="O25" s="12">
        <v>-4650</v>
      </c>
      <c r="Q25" s="12"/>
    </row>
    <row r="26" spans="1:17" ht="15">
      <c r="A26" s="10"/>
      <c r="B26" s="3"/>
      <c r="C26" s="3"/>
      <c r="D26" s="3"/>
      <c r="E26" s="23"/>
      <c r="F26" s="22"/>
      <c r="G26" s="23"/>
      <c r="H26" s="24"/>
      <c r="I26" s="23"/>
      <c r="J26" s="23"/>
      <c r="K26" s="23"/>
      <c r="O26" s="12"/>
      <c r="Q26" s="12"/>
    </row>
    <row r="27" spans="1:17" ht="15">
      <c r="A27" s="10"/>
      <c r="B27" s="13" t="s">
        <v>10</v>
      </c>
      <c r="C27" s="3"/>
      <c r="D27" s="3"/>
      <c r="E27" s="18">
        <f>I27-O27</f>
        <v>-4294.642</v>
      </c>
      <c r="F27" s="22"/>
      <c r="G27" s="23">
        <v>-5081</v>
      </c>
      <c r="H27" s="24"/>
      <c r="I27" s="23">
        <f>-'[2]Consheet'!AQ19/1000</f>
        <v>-19038.642</v>
      </c>
      <c r="J27" s="23"/>
      <c r="K27" s="23">
        <v>-17414</v>
      </c>
      <c r="O27" s="12">
        <v>-14744</v>
      </c>
      <c r="Q27" s="12"/>
    </row>
    <row r="28" spans="1:17" ht="15">
      <c r="A28" s="10"/>
      <c r="B28" s="3"/>
      <c r="C28" s="3"/>
      <c r="D28" s="3"/>
      <c r="E28" s="23"/>
      <c r="F28" s="22"/>
      <c r="G28" s="23"/>
      <c r="H28" s="24"/>
      <c r="I28" s="23"/>
      <c r="J28" s="23"/>
      <c r="K28" s="23"/>
      <c r="O28" s="12"/>
      <c r="Q28" s="12"/>
    </row>
    <row r="29" spans="1:17" ht="15">
      <c r="A29" s="10"/>
      <c r="B29" s="13" t="s">
        <v>11</v>
      </c>
      <c r="C29" s="3"/>
      <c r="D29" s="3"/>
      <c r="E29" s="18">
        <f>I29-O29</f>
        <v>-1060.634</v>
      </c>
      <c r="F29" s="22"/>
      <c r="G29" s="23">
        <v>-2346</v>
      </c>
      <c r="H29" s="24"/>
      <c r="I29" s="23">
        <f>-'[2]Consheet'!AQ18/1000</f>
        <v>-3959.634</v>
      </c>
      <c r="J29" s="23"/>
      <c r="K29" s="23">
        <v>-5135</v>
      </c>
      <c r="L29" s="23"/>
      <c r="O29" s="12">
        <v>-2899</v>
      </c>
      <c r="Q29" s="12"/>
    </row>
    <row r="30" spans="1:17" ht="15">
      <c r="A30" s="10"/>
      <c r="B30" s="13"/>
      <c r="C30" s="3"/>
      <c r="D30" s="3"/>
      <c r="E30" s="23"/>
      <c r="F30" s="22"/>
      <c r="G30" s="23"/>
      <c r="H30" s="24"/>
      <c r="I30" s="23"/>
      <c r="J30" s="23"/>
      <c r="K30" s="23"/>
      <c r="O30" s="12"/>
      <c r="Q30" s="12"/>
    </row>
    <row r="31" spans="1:17" ht="15">
      <c r="A31" s="10"/>
      <c r="B31" s="13" t="s">
        <v>12</v>
      </c>
      <c r="C31" s="3"/>
      <c r="D31" s="3"/>
      <c r="E31" s="25">
        <f>I31-O31</f>
        <v>-9803.396410000001</v>
      </c>
      <c r="F31" s="26"/>
      <c r="G31" s="27">
        <v>8976</v>
      </c>
      <c r="H31" s="26"/>
      <c r="I31" s="25">
        <f>(-'[2]Consheet'!AQ17)/1000</f>
        <v>6813.60359</v>
      </c>
      <c r="J31" s="28"/>
      <c r="K31" s="27">
        <v>4816</v>
      </c>
      <c r="O31" s="29">
        <v>16617</v>
      </c>
      <c r="Q31" s="29"/>
    </row>
    <row r="32" spans="1:17" ht="15">
      <c r="A32" s="10"/>
      <c r="B32" s="13"/>
      <c r="C32" s="3"/>
      <c r="D32" s="3"/>
      <c r="E32" s="23"/>
      <c r="F32" s="22"/>
      <c r="G32" s="23"/>
      <c r="H32" s="24"/>
      <c r="I32" s="23"/>
      <c r="J32" s="23"/>
      <c r="K32" s="23"/>
      <c r="O32" s="30"/>
      <c r="Q32" s="30"/>
    </row>
    <row r="33" spans="1:17" ht="45">
      <c r="A33" s="10"/>
      <c r="B33" s="13" t="s">
        <v>13</v>
      </c>
      <c r="C33" s="3"/>
      <c r="D33" s="3"/>
      <c r="E33" s="18">
        <f>I33-O33</f>
        <v>-11548.611700000001</v>
      </c>
      <c r="F33" s="22"/>
      <c r="G33" s="23">
        <v>-3072</v>
      </c>
      <c r="H33" s="24"/>
      <c r="I33" s="23">
        <f>SUM(I25:I31)</f>
        <v>-17224.6117</v>
      </c>
      <c r="J33" s="23"/>
      <c r="K33" s="23">
        <v>-25274</v>
      </c>
      <c r="O33" s="30">
        <v>-5676</v>
      </c>
      <c r="Q33" s="30"/>
    </row>
    <row r="34" spans="1:17" ht="15">
      <c r="A34" s="10"/>
      <c r="B34" s="13"/>
      <c r="C34" s="3"/>
      <c r="D34" s="3"/>
      <c r="E34" s="23"/>
      <c r="F34" s="22"/>
      <c r="G34" s="23"/>
      <c r="H34" s="24"/>
      <c r="I34" s="23"/>
      <c r="J34" s="23"/>
      <c r="K34" s="23"/>
      <c r="O34" s="30"/>
      <c r="Q34" s="30"/>
    </row>
    <row r="35" spans="1:17" ht="30">
      <c r="A35" s="10"/>
      <c r="B35" s="13" t="s">
        <v>14</v>
      </c>
      <c r="C35" s="14"/>
      <c r="D35" s="3"/>
      <c r="E35" s="25">
        <f>I35-O35</f>
        <v>0</v>
      </c>
      <c r="F35" s="16"/>
      <c r="G35" s="25">
        <f>+K35-Q35</f>
        <v>0</v>
      </c>
      <c r="H35" s="24"/>
      <c r="I35" s="25">
        <v>0</v>
      </c>
      <c r="J35" s="18"/>
      <c r="K35" s="25">
        <v>0</v>
      </c>
      <c r="O35" s="31">
        <v>0</v>
      </c>
      <c r="Q35" s="31"/>
    </row>
    <row r="36" spans="1:17" ht="15">
      <c r="A36" s="10"/>
      <c r="B36" s="13"/>
      <c r="C36" s="3"/>
      <c r="D36" s="3"/>
      <c r="E36" s="18"/>
      <c r="F36" s="16"/>
      <c r="G36" s="18"/>
      <c r="H36" s="24"/>
      <c r="I36" s="18"/>
      <c r="J36" s="18"/>
      <c r="K36" s="18"/>
      <c r="O36" s="32"/>
      <c r="Q36" s="32"/>
    </row>
    <row r="37" spans="1:17" ht="75">
      <c r="A37" s="10"/>
      <c r="B37" s="13" t="s">
        <v>15</v>
      </c>
      <c r="C37" s="14"/>
      <c r="D37" s="3"/>
      <c r="E37" s="18">
        <f>I37-O37</f>
        <v>-11548.611700000001</v>
      </c>
      <c r="F37" s="16"/>
      <c r="G37" s="18">
        <f>SUM(G32:G35)</f>
        <v>-3072</v>
      </c>
      <c r="H37" s="24"/>
      <c r="I37" s="18">
        <f>SUM(I32:I35)</f>
        <v>-17224.6117</v>
      </c>
      <c r="J37" s="18"/>
      <c r="K37" s="18">
        <f>SUM(K32:K35)</f>
        <v>-25274</v>
      </c>
      <c r="O37" s="32">
        <v>-5676</v>
      </c>
      <c r="Q37" s="32"/>
    </row>
    <row r="38" spans="1:17" ht="15">
      <c r="A38" s="10"/>
      <c r="B38" s="13"/>
      <c r="C38" s="3"/>
      <c r="D38" s="3"/>
      <c r="E38" s="18"/>
      <c r="F38" s="16"/>
      <c r="G38" s="18"/>
      <c r="H38" s="24"/>
      <c r="I38" s="18"/>
      <c r="J38" s="18"/>
      <c r="K38" s="18"/>
      <c r="O38" s="32"/>
      <c r="Q38" s="32"/>
    </row>
    <row r="39" spans="1:17" ht="15.75" thickBot="1">
      <c r="A39" s="10"/>
      <c r="B39" s="13" t="s">
        <v>16</v>
      </c>
      <c r="C39" s="14"/>
      <c r="D39" s="3"/>
      <c r="E39" s="19">
        <f>I39-O39</f>
        <v>-1.502</v>
      </c>
      <c r="F39" s="16"/>
      <c r="G39" s="25">
        <v>-139</v>
      </c>
      <c r="H39" s="24"/>
      <c r="I39" s="25">
        <f>+'[2]Consheet'!AQ31/1000</f>
        <v>-1.502</v>
      </c>
      <c r="J39" s="18"/>
      <c r="K39" s="25">
        <v>-135</v>
      </c>
      <c r="O39" s="29">
        <v>0</v>
      </c>
      <c r="Q39" s="29"/>
    </row>
    <row r="40" spans="1:17" ht="15">
      <c r="A40" s="10"/>
      <c r="B40" s="13"/>
      <c r="C40" s="3"/>
      <c r="D40" s="3"/>
      <c r="E40" s="18"/>
      <c r="F40" s="16"/>
      <c r="G40" s="18"/>
      <c r="H40" s="24"/>
      <c r="I40" s="18"/>
      <c r="J40" s="18"/>
      <c r="K40" s="18"/>
      <c r="O40" s="32"/>
      <c r="Q40" s="32"/>
    </row>
    <row r="41" spans="1:17" ht="45">
      <c r="A41" s="10"/>
      <c r="B41" s="13" t="s">
        <v>17</v>
      </c>
      <c r="C41" s="14"/>
      <c r="D41" s="3"/>
      <c r="E41" s="18">
        <f>I41-O41</f>
        <v>-11550.113700000002</v>
      </c>
      <c r="F41" s="16"/>
      <c r="G41" s="18">
        <f>SUM(G36:G39)</f>
        <v>-3211</v>
      </c>
      <c r="H41" s="24"/>
      <c r="I41" s="18">
        <f>SUM(I36:I39)</f>
        <v>-17226.1137</v>
      </c>
      <c r="J41" s="18"/>
      <c r="K41" s="18">
        <f>SUM(K36:K39)</f>
        <v>-25409</v>
      </c>
      <c r="O41" s="32">
        <v>-5676</v>
      </c>
      <c r="Q41" s="32"/>
    </row>
    <row r="42" spans="1:17" ht="15">
      <c r="A42" s="10"/>
      <c r="B42" s="13"/>
      <c r="C42" s="14"/>
      <c r="D42" s="3"/>
      <c r="E42" s="18"/>
      <c r="F42" s="16"/>
      <c r="G42" s="18"/>
      <c r="H42" s="24"/>
      <c r="I42" s="18"/>
      <c r="J42" s="18"/>
      <c r="K42" s="18"/>
      <c r="O42" s="32"/>
      <c r="Q42" s="32"/>
    </row>
    <row r="43" spans="1:17" ht="15">
      <c r="A43" s="10"/>
      <c r="B43" s="13" t="s">
        <v>18</v>
      </c>
      <c r="C43" s="14"/>
      <c r="D43" s="3"/>
      <c r="E43" s="25">
        <f>I43-O43</f>
        <v>0</v>
      </c>
      <c r="F43" s="16"/>
      <c r="G43" s="33">
        <v>0</v>
      </c>
      <c r="H43" s="34"/>
      <c r="I43" s="33">
        <v>0</v>
      </c>
      <c r="J43" s="35"/>
      <c r="K43" s="33">
        <v>0</v>
      </c>
      <c r="O43" s="31">
        <v>0</v>
      </c>
      <c r="Q43" s="31"/>
    </row>
    <row r="44" spans="1:17" ht="15">
      <c r="A44" s="10"/>
      <c r="B44" s="13"/>
      <c r="C44" s="3"/>
      <c r="D44" s="3"/>
      <c r="E44" s="18"/>
      <c r="F44" s="16"/>
      <c r="G44" s="18"/>
      <c r="H44" s="24"/>
      <c r="I44" s="18"/>
      <c r="J44" s="18"/>
      <c r="K44" s="18"/>
      <c r="O44" s="32"/>
      <c r="Q44" s="32"/>
    </row>
    <row r="45" spans="1:17" ht="45.75" thickBot="1">
      <c r="A45" s="10"/>
      <c r="B45" s="13" t="s">
        <v>19</v>
      </c>
      <c r="C45" s="3"/>
      <c r="D45" s="3"/>
      <c r="E45" s="15">
        <f>I45-O45</f>
        <v>-11550.113700000002</v>
      </c>
      <c r="F45" s="16"/>
      <c r="G45" s="15">
        <f>SUM(G40:G43)</f>
        <v>-3211</v>
      </c>
      <c r="H45" s="24"/>
      <c r="I45" s="15">
        <f>SUM(I40:I43)</f>
        <v>-17226.1137</v>
      </c>
      <c r="J45" s="18"/>
      <c r="K45" s="15">
        <f>SUM(K40:K43)</f>
        <v>-25409</v>
      </c>
      <c r="O45" s="36">
        <v>-5676</v>
      </c>
      <c r="Q45" s="36"/>
    </row>
    <row r="46" spans="1:17" ht="15">
      <c r="A46" s="10"/>
      <c r="B46" s="13"/>
      <c r="C46" s="3"/>
      <c r="D46" s="3"/>
      <c r="E46" s="18"/>
      <c r="F46" s="16"/>
      <c r="G46" s="18"/>
      <c r="H46" s="24"/>
      <c r="I46" s="18"/>
      <c r="J46" s="18"/>
      <c r="K46" s="18"/>
      <c r="O46" s="36"/>
      <c r="Q46" s="36"/>
    </row>
    <row r="47" spans="1:17" ht="15">
      <c r="A47" s="10"/>
      <c r="B47" s="13" t="s">
        <v>20</v>
      </c>
      <c r="C47" s="3"/>
      <c r="D47" s="3"/>
      <c r="E47" s="18">
        <f>I47-O47</f>
        <v>0</v>
      </c>
      <c r="F47" s="16"/>
      <c r="G47" s="18">
        <v>0</v>
      </c>
      <c r="H47" s="24"/>
      <c r="I47" s="18">
        <v>0</v>
      </c>
      <c r="J47" s="18"/>
      <c r="K47" s="18">
        <v>0</v>
      </c>
      <c r="O47" s="36">
        <v>0</v>
      </c>
      <c r="Q47" s="36"/>
    </row>
    <row r="48" spans="1:17" ht="15">
      <c r="A48" s="10"/>
      <c r="B48" s="13"/>
      <c r="C48" s="3"/>
      <c r="D48" s="3"/>
      <c r="E48" s="18"/>
      <c r="F48" s="16"/>
      <c r="G48" s="18"/>
      <c r="H48" s="24"/>
      <c r="I48" s="18"/>
      <c r="J48" s="18"/>
      <c r="K48" s="18"/>
      <c r="O48" s="36"/>
      <c r="Q48" s="36"/>
    </row>
    <row r="49" spans="1:17" ht="15">
      <c r="A49" s="10"/>
      <c r="B49" s="13" t="s">
        <v>21</v>
      </c>
      <c r="C49" s="3"/>
      <c r="D49" s="3"/>
      <c r="E49" s="18">
        <f>I49-O49</f>
        <v>0</v>
      </c>
      <c r="F49" s="16"/>
      <c r="G49" s="18">
        <v>0</v>
      </c>
      <c r="H49" s="24"/>
      <c r="I49" s="18">
        <v>0</v>
      </c>
      <c r="J49" s="18"/>
      <c r="K49" s="18">
        <v>0</v>
      </c>
      <c r="O49" s="36">
        <v>0</v>
      </c>
      <c r="Q49" s="36"/>
    </row>
    <row r="50" spans="1:17" ht="9.75" customHeight="1">
      <c r="A50" s="10"/>
      <c r="B50" s="13"/>
      <c r="C50" s="3"/>
      <c r="D50" s="3"/>
      <c r="E50" s="18"/>
      <c r="F50" s="16"/>
      <c r="G50" s="18"/>
      <c r="H50" s="24"/>
      <c r="I50" s="18"/>
      <c r="J50" s="18"/>
      <c r="K50" s="18"/>
      <c r="O50" s="36"/>
      <c r="Q50" s="36"/>
    </row>
    <row r="51" spans="1:17" ht="43.5" customHeight="1">
      <c r="A51" s="10"/>
      <c r="B51" s="13" t="s">
        <v>22</v>
      </c>
      <c r="C51" s="3"/>
      <c r="D51" s="3"/>
      <c r="E51" s="18">
        <f>I51-O51</f>
        <v>0</v>
      </c>
      <c r="F51" s="16"/>
      <c r="G51" s="18">
        <v>0</v>
      </c>
      <c r="H51" s="24"/>
      <c r="I51" s="18">
        <v>0</v>
      </c>
      <c r="J51" s="18"/>
      <c r="K51" s="18">
        <v>0</v>
      </c>
      <c r="O51" s="36">
        <v>0</v>
      </c>
      <c r="Q51" s="36"/>
    </row>
    <row r="52" spans="1:17" ht="15">
      <c r="A52" s="10"/>
      <c r="B52" s="13"/>
      <c r="C52" s="3"/>
      <c r="D52" s="3"/>
      <c r="E52" s="18"/>
      <c r="F52" s="16"/>
      <c r="G52" s="18"/>
      <c r="H52" s="24"/>
      <c r="I52" s="18"/>
      <c r="J52" s="18"/>
      <c r="K52" s="18"/>
      <c r="O52" s="36"/>
      <c r="Q52" s="36"/>
    </row>
    <row r="53" spans="1:17" ht="43.5" customHeight="1">
      <c r="A53" s="10"/>
      <c r="B53" s="13" t="s">
        <v>23</v>
      </c>
      <c r="C53" s="3"/>
      <c r="D53" s="3"/>
      <c r="E53" s="18">
        <f>I53-O53</f>
        <v>-11550.113700000002</v>
      </c>
      <c r="F53" s="16"/>
      <c r="G53" s="18">
        <f>G51+G49+G47+G45</f>
        <v>-3211</v>
      </c>
      <c r="H53" s="24"/>
      <c r="I53" s="18">
        <f>I51+I49+I47+I45</f>
        <v>-17226.1137</v>
      </c>
      <c r="J53" s="18"/>
      <c r="K53" s="18">
        <f>K51+K49+K47+K45</f>
        <v>-25409</v>
      </c>
      <c r="O53" s="36">
        <v>-5676</v>
      </c>
      <c r="Q53" s="36"/>
    </row>
    <row r="54" spans="1:17" ht="15.75">
      <c r="A54" s="3"/>
      <c r="B54" s="13"/>
      <c r="C54" s="3"/>
      <c r="D54" s="3"/>
      <c r="E54" s="37" t="s">
        <v>24</v>
      </c>
      <c r="F54" s="36"/>
      <c r="G54" s="37" t="s">
        <v>24</v>
      </c>
      <c r="H54" s="38"/>
      <c r="I54" s="37" t="s">
        <v>24</v>
      </c>
      <c r="J54" s="36"/>
      <c r="K54" s="37" t="s">
        <v>24</v>
      </c>
      <c r="O54" s="32"/>
      <c r="Q54" s="32"/>
    </row>
    <row r="55" spans="1:17" ht="75.75" thickBot="1">
      <c r="A55" s="10"/>
      <c r="B55" s="13" t="s">
        <v>25</v>
      </c>
      <c r="C55" s="3"/>
      <c r="D55" s="3"/>
      <c r="E55" s="39">
        <f>(+E45/+I106)*100</f>
        <v>-29.211212906310447</v>
      </c>
      <c r="G55" s="39">
        <v>-8.1</v>
      </c>
      <c r="H55" s="40"/>
      <c r="I55" s="39">
        <f>(+I45/+I106)*100</f>
        <v>-43.566296220877135</v>
      </c>
      <c r="J55" s="40"/>
      <c r="K55" s="39">
        <v>-64.3</v>
      </c>
      <c r="O55" s="41"/>
      <c r="Q55" s="41"/>
    </row>
    <row r="56" spans="1:15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O56" s="3"/>
    </row>
    <row r="57" ht="15">
      <c r="O57" s="12"/>
    </row>
    <row r="58" spans="10:15" ht="15">
      <c r="J58" s="4" t="s">
        <v>26</v>
      </c>
      <c r="O58" s="12"/>
    </row>
    <row r="59" ht="15">
      <c r="O59" s="12"/>
    </row>
    <row r="60" ht="15">
      <c r="O60" s="12"/>
    </row>
    <row r="61" ht="15">
      <c r="O61" s="12"/>
    </row>
    <row r="62" ht="15">
      <c r="O62" s="12"/>
    </row>
    <row r="63" ht="15">
      <c r="O63" s="12"/>
    </row>
    <row r="64" spans="1:15" ht="15.75">
      <c r="A64" s="5">
        <v>2</v>
      </c>
      <c r="B64" s="6" t="s">
        <v>27</v>
      </c>
      <c r="O64" s="12"/>
    </row>
    <row r="65" spans="1:15" ht="15.75">
      <c r="A65" s="3"/>
      <c r="B65" s="3"/>
      <c r="C65" s="3"/>
      <c r="D65" s="3"/>
      <c r="H65" s="7"/>
      <c r="I65" s="5" t="s">
        <v>28</v>
      </c>
      <c r="J65" s="5"/>
      <c r="K65" s="5" t="s">
        <v>28</v>
      </c>
      <c r="O65" s="12"/>
    </row>
    <row r="66" spans="1:15" ht="15.75">
      <c r="A66" s="3"/>
      <c r="B66" s="3"/>
      <c r="C66" s="3"/>
      <c r="D66" s="3"/>
      <c r="H66" s="7"/>
      <c r="I66" s="5" t="s">
        <v>29</v>
      </c>
      <c r="J66" s="5"/>
      <c r="K66" s="5" t="s">
        <v>30</v>
      </c>
      <c r="O66" s="12"/>
    </row>
    <row r="67" spans="1:15" ht="15.75">
      <c r="A67" s="7"/>
      <c r="B67" s="3"/>
      <c r="C67" s="3"/>
      <c r="D67" s="3"/>
      <c r="H67" s="7"/>
      <c r="I67" s="5" t="s">
        <v>31</v>
      </c>
      <c r="J67" s="5"/>
      <c r="K67" s="5" t="s">
        <v>32</v>
      </c>
      <c r="O67" s="12"/>
    </row>
    <row r="68" spans="1:15" ht="15.75">
      <c r="A68" s="7"/>
      <c r="B68" s="3"/>
      <c r="C68" s="3"/>
      <c r="D68" s="3"/>
      <c r="H68" s="7"/>
      <c r="I68" s="5" t="s">
        <v>33</v>
      </c>
      <c r="J68" s="5"/>
      <c r="K68" s="5" t="s">
        <v>34</v>
      </c>
      <c r="O68" s="12"/>
    </row>
    <row r="69" spans="1:15" ht="15.75">
      <c r="A69" s="7"/>
      <c r="B69" s="3"/>
      <c r="C69" s="3"/>
      <c r="D69" s="3"/>
      <c r="H69" s="7"/>
      <c r="I69" s="8">
        <v>37256</v>
      </c>
      <c r="J69" s="5"/>
      <c r="K69" s="8">
        <v>36891</v>
      </c>
      <c r="O69" s="12"/>
    </row>
    <row r="70" spans="1:15" ht="15.75">
      <c r="A70" s="7"/>
      <c r="B70" s="3"/>
      <c r="C70" s="3"/>
      <c r="D70" s="3"/>
      <c r="H70" s="7"/>
      <c r="I70" s="5" t="s">
        <v>35</v>
      </c>
      <c r="J70" s="5"/>
      <c r="K70" s="5" t="s">
        <v>36</v>
      </c>
      <c r="O70" s="12"/>
    </row>
    <row r="71" spans="1:15" ht="15.75">
      <c r="A71" s="3"/>
      <c r="B71" s="3"/>
      <c r="C71" s="3"/>
      <c r="D71" s="3"/>
      <c r="H71" s="7"/>
      <c r="I71" s="5" t="s">
        <v>5</v>
      </c>
      <c r="J71" s="5"/>
      <c r="K71" s="5" t="s">
        <v>5</v>
      </c>
      <c r="O71" s="12"/>
    </row>
    <row r="72" spans="1:15" ht="15.75">
      <c r="A72" s="3"/>
      <c r="B72" s="3"/>
      <c r="C72" s="3"/>
      <c r="D72" s="3"/>
      <c r="H72" s="7"/>
      <c r="I72" s="5"/>
      <c r="J72" s="5"/>
      <c r="K72" s="5"/>
      <c r="O72" s="12"/>
    </row>
    <row r="73" spans="4:15" ht="15">
      <c r="D73" s="42"/>
      <c r="I73" s="12"/>
      <c r="J73" s="12"/>
      <c r="K73" s="12"/>
      <c r="O73" s="12"/>
    </row>
    <row r="74" spans="2:15" ht="15.75">
      <c r="B74" s="7" t="s">
        <v>37</v>
      </c>
      <c r="D74" s="42"/>
      <c r="I74" s="12"/>
      <c r="J74" s="12"/>
      <c r="K74" s="12"/>
      <c r="O74" s="12"/>
    </row>
    <row r="75" ht="15">
      <c r="O75" s="12"/>
    </row>
    <row r="76" spans="2:15" ht="15">
      <c r="B76" s="4" t="s">
        <v>38</v>
      </c>
      <c r="D76" s="42"/>
      <c r="I76" s="12">
        <f>+'[2]Group acct.'!D85/1000</f>
        <v>2004.93856</v>
      </c>
      <c r="J76" s="12"/>
      <c r="K76" s="12">
        <f>+'[3]Group acct.'!H85/1000</f>
        <v>3055.435</v>
      </c>
      <c r="O76" s="12"/>
    </row>
    <row r="77" spans="2:15" ht="15">
      <c r="B77" s="4" t="s">
        <v>39</v>
      </c>
      <c r="D77" s="42"/>
      <c r="I77" s="12">
        <f>+'[2]Group acct.'!D87/1000</f>
        <v>1627.42035</v>
      </c>
      <c r="J77" s="12"/>
      <c r="K77" s="12">
        <f>+'[3]Group acct.'!H87/1000</f>
        <v>741.118</v>
      </c>
      <c r="O77" s="12"/>
    </row>
    <row r="78" spans="2:15" ht="15">
      <c r="B78" s="4" t="s">
        <v>40</v>
      </c>
      <c r="D78" s="42"/>
      <c r="I78" s="12">
        <f>+'[2]Group acct.'!D86/1000</f>
        <v>6606.345419999999</v>
      </c>
      <c r="J78" s="12"/>
      <c r="K78" s="12">
        <f>+'[3]Group acct.'!H86/1000</f>
        <v>2389.602</v>
      </c>
      <c r="O78" s="12"/>
    </row>
    <row r="79" spans="2:15" ht="30">
      <c r="B79" s="43" t="s">
        <v>41</v>
      </c>
      <c r="D79" s="42"/>
      <c r="I79" s="12">
        <f>+'[2]Group acct.'!D88/1000</f>
        <v>0</v>
      </c>
      <c r="J79" s="12"/>
      <c r="K79" s="12">
        <f>+'[3]Group acct.'!H88/1000</f>
        <v>184.756</v>
      </c>
      <c r="O79" s="12"/>
    </row>
    <row r="80" spans="2:15" ht="15">
      <c r="B80" s="4" t="s">
        <v>42</v>
      </c>
      <c r="D80" s="42"/>
      <c r="I80" s="12">
        <f>+'[2]Group acct.'!D89/1000</f>
        <v>1458.56442</v>
      </c>
      <c r="J80" s="12"/>
      <c r="K80" s="12">
        <f>+'[3]Group acct.'!H89/1000</f>
        <v>911.36</v>
      </c>
      <c r="O80" s="12"/>
    </row>
    <row r="81" spans="4:15" ht="15">
      <c r="D81" s="42"/>
      <c r="I81" s="44"/>
      <c r="J81" s="12"/>
      <c r="K81" s="44"/>
      <c r="O81" s="12"/>
    </row>
    <row r="82" spans="4:15" ht="15">
      <c r="D82" s="42"/>
      <c r="I82" s="45">
        <f>SUM(I73:I81)</f>
        <v>11697.26875</v>
      </c>
      <c r="J82" s="12"/>
      <c r="K82" s="45">
        <f>SUM(K76:K81)</f>
        <v>7282.271</v>
      </c>
      <c r="O82" s="12"/>
    </row>
    <row r="83" spans="4:15" ht="15">
      <c r="D83" s="42"/>
      <c r="I83" s="44"/>
      <c r="J83" s="12"/>
      <c r="K83" s="44"/>
      <c r="O83" s="12"/>
    </row>
    <row r="84" spans="2:15" ht="15">
      <c r="B84" s="4" t="s">
        <v>43</v>
      </c>
      <c r="D84" s="42"/>
      <c r="I84" s="12"/>
      <c r="J84" s="12"/>
      <c r="K84" s="12"/>
      <c r="O84" s="12"/>
    </row>
    <row r="85" spans="2:15" ht="15">
      <c r="B85" s="4" t="s">
        <v>44</v>
      </c>
      <c r="D85" s="42"/>
      <c r="I85" s="12">
        <f>+'[2]Group acct.'!D96/1000</f>
        <v>742.43646</v>
      </c>
      <c r="J85" s="12"/>
      <c r="K85" s="12">
        <f>+'[3]Group acct.'!H96/1000</f>
        <v>2150.282</v>
      </c>
      <c r="O85" s="12"/>
    </row>
    <row r="86" spans="2:15" ht="15">
      <c r="B86" s="4" t="s">
        <v>45</v>
      </c>
      <c r="D86" s="42"/>
      <c r="I86" s="12">
        <f>+'[2]Group acct.'!D95/1000</f>
        <v>10782.743359999999</v>
      </c>
      <c r="J86" s="12"/>
      <c r="K86" s="12">
        <f>+'[3]Group acct.'!H95/1000</f>
        <v>14468.573</v>
      </c>
      <c r="O86" s="12"/>
    </row>
    <row r="87" spans="2:15" ht="15">
      <c r="B87" s="4" t="s">
        <v>46</v>
      </c>
      <c r="D87" s="42"/>
      <c r="I87" s="12">
        <f>(+'[2]Group acct.'!D98+'[2]Group acct.'!D99)/1000</f>
        <v>172360.45988</v>
      </c>
      <c r="J87" s="12"/>
      <c r="K87" s="46">
        <f>+'[3]Group acct.'!H98/1000+'[3]Group acct.'!H99/1000</f>
        <v>184275.018</v>
      </c>
      <c r="O87" s="12"/>
    </row>
    <row r="88" spans="2:15" ht="15">
      <c r="B88" s="4" t="s">
        <v>47</v>
      </c>
      <c r="D88" s="42"/>
      <c r="I88" s="12">
        <f>+'[2]Group acct.'!D100/1000</f>
        <v>897.56</v>
      </c>
      <c r="J88" s="12"/>
      <c r="K88" s="12">
        <f>+'[3]Group acct.'!H100/1000</f>
        <v>1069.646</v>
      </c>
      <c r="O88" s="12"/>
    </row>
    <row r="89" spans="2:15" ht="15">
      <c r="B89" s="4" t="s">
        <v>48</v>
      </c>
      <c r="D89" s="42"/>
      <c r="I89" s="47">
        <f>+'[2]Group acct.'!D101/1000</f>
        <v>0</v>
      </c>
      <c r="J89" s="12"/>
      <c r="K89" s="47">
        <f>+'[3]Group acct.'!H101/1000</f>
        <v>0</v>
      </c>
      <c r="O89" s="12"/>
    </row>
    <row r="90" spans="4:15" ht="15">
      <c r="D90" s="42"/>
      <c r="I90" s="44"/>
      <c r="J90" s="12"/>
      <c r="K90" s="44"/>
      <c r="O90" s="12"/>
    </row>
    <row r="91" spans="4:15" ht="15">
      <c r="D91" s="42"/>
      <c r="I91" s="45">
        <f>SUM(I84:I90)</f>
        <v>184783.1997</v>
      </c>
      <c r="J91" s="12"/>
      <c r="K91" s="45">
        <f>SUM(K84:K90)</f>
        <v>201963.51900000003</v>
      </c>
      <c r="O91" s="12"/>
    </row>
    <row r="92" spans="4:15" ht="15">
      <c r="D92" s="42"/>
      <c r="I92" s="44"/>
      <c r="J92" s="12"/>
      <c r="K92" s="44"/>
      <c r="O92" s="12"/>
    </row>
    <row r="93" spans="2:15" ht="15">
      <c r="B93" s="4" t="s">
        <v>49</v>
      </c>
      <c r="D93" s="42"/>
      <c r="I93" s="12">
        <f>I82-I91</f>
        <v>-173085.93095</v>
      </c>
      <c r="J93" s="12"/>
      <c r="K93" s="12">
        <f>K82-K91</f>
        <v>-194681.24800000002</v>
      </c>
      <c r="O93" s="12"/>
    </row>
    <row r="94" spans="4:15" ht="15">
      <c r="D94" s="42"/>
      <c r="I94" s="12"/>
      <c r="J94" s="12"/>
      <c r="K94" s="12"/>
      <c r="O94" s="12"/>
    </row>
    <row r="95" spans="2:15" ht="15">
      <c r="B95" s="4" t="s">
        <v>50</v>
      </c>
      <c r="D95" s="42"/>
      <c r="I95" s="46">
        <f>+'[2]Group acct.'!D80/1000</f>
        <v>0.001</v>
      </c>
      <c r="J95" s="12"/>
      <c r="K95" s="12">
        <f>+'[3]Group acct.'!H80/1000</f>
        <v>10035.3</v>
      </c>
      <c r="O95" s="12"/>
    </row>
    <row r="96" spans="2:15" ht="15">
      <c r="B96" s="4" t="s">
        <v>51</v>
      </c>
      <c r="D96" s="42"/>
      <c r="I96" s="12">
        <f>(+'[2]Group acct.'!D77+'[2]Group acct.'!D78)/1000</f>
        <v>60112.40493</v>
      </c>
      <c r="J96" s="12"/>
      <c r="K96" s="12">
        <f>+'[3]Group acct.'!H77/1000+'[3]Group acct.'!H78/1000</f>
        <v>64546.319</v>
      </c>
      <c r="O96" s="12"/>
    </row>
    <row r="97" spans="2:15" ht="15">
      <c r="B97" s="4" t="s">
        <v>52</v>
      </c>
      <c r="D97" s="42"/>
      <c r="I97" s="12">
        <f>+'[2]Group acct.'!D83/1000</f>
        <v>0</v>
      </c>
      <c r="J97" s="12"/>
      <c r="K97" s="12">
        <f>+'[3]Group acct.'!H83/1000</f>
        <v>21283.27</v>
      </c>
      <c r="O97" s="12"/>
    </row>
    <row r="98" spans="2:15" ht="15">
      <c r="B98" s="4" t="s">
        <v>53</v>
      </c>
      <c r="D98" s="42"/>
      <c r="I98" s="46">
        <f>+'[2]Group acct.'!D107/1000</f>
        <v>41.387</v>
      </c>
      <c r="J98" s="12"/>
      <c r="K98" s="12">
        <f>+'[3]Group acct.'!H107/1000</f>
        <v>68.887</v>
      </c>
      <c r="O98" s="12"/>
    </row>
    <row r="99" spans="2:15" ht="15">
      <c r="B99" s="4" t="s">
        <v>54</v>
      </c>
      <c r="I99" s="46">
        <f>-'[2]Group acct.'!D97/1000</f>
        <v>-16910.521</v>
      </c>
      <c r="K99" s="12">
        <f>-'[3]Group acct.'!H97/1000</f>
        <v>-13869.078</v>
      </c>
      <c r="O99" s="12"/>
    </row>
    <row r="100" spans="4:15" ht="15">
      <c r="D100" s="42"/>
      <c r="I100" s="12"/>
      <c r="J100" s="12"/>
      <c r="K100" s="12"/>
      <c r="O100" s="12"/>
    </row>
    <row r="101" spans="4:15" ht="15">
      <c r="D101" s="42"/>
      <c r="I101" s="44"/>
      <c r="J101" s="12"/>
      <c r="K101" s="44"/>
      <c r="O101" s="12"/>
    </row>
    <row r="102" spans="2:15" ht="15.75" thickBot="1">
      <c r="B102" s="4" t="s">
        <v>55</v>
      </c>
      <c r="D102" s="42"/>
      <c r="I102" s="48">
        <f>SUM(I93:I99)</f>
        <v>-129842.65902000002</v>
      </c>
      <c r="J102" s="12"/>
      <c r="K102" s="48">
        <f>SUM(K93:K99)</f>
        <v>-112616.55000000002</v>
      </c>
      <c r="O102" s="12"/>
    </row>
    <row r="103" spans="4:15" ht="15">
      <c r="D103" s="42"/>
      <c r="I103" s="44"/>
      <c r="J103" s="12"/>
      <c r="K103" s="44"/>
      <c r="O103" s="12"/>
    </row>
    <row r="104" spans="4:15" ht="15">
      <c r="D104" s="42"/>
      <c r="I104" s="12"/>
      <c r="J104" s="12"/>
      <c r="K104" s="12"/>
      <c r="O104" s="12"/>
    </row>
    <row r="105" spans="2:15" ht="15">
      <c r="B105" s="4" t="s">
        <v>56</v>
      </c>
      <c r="D105" s="42"/>
      <c r="I105" s="12"/>
      <c r="J105" s="12"/>
      <c r="K105" s="12"/>
      <c r="O105" s="12"/>
    </row>
    <row r="106" spans="2:15" ht="15">
      <c r="B106" s="4" t="s">
        <v>57</v>
      </c>
      <c r="D106" s="42"/>
      <c r="I106" s="12">
        <f>+'[2]Group acct.'!D114/1000</f>
        <v>39540.0004</v>
      </c>
      <c r="J106" s="12"/>
      <c r="K106" s="12">
        <f>+'[3]Group acct.'!H114/1000</f>
        <v>39540</v>
      </c>
      <c r="O106" s="12"/>
    </row>
    <row r="107" spans="2:15" ht="15">
      <c r="B107" s="4" t="s">
        <v>58</v>
      </c>
      <c r="D107" s="42"/>
      <c r="I107" s="12"/>
      <c r="J107" s="12"/>
      <c r="K107" s="12"/>
      <c r="O107" s="12"/>
    </row>
    <row r="108" spans="2:15" ht="15">
      <c r="B108" s="4" t="s">
        <v>59</v>
      </c>
      <c r="D108" s="42"/>
      <c r="I108" s="12">
        <f>+'[2]Group acct.'!D116/1000</f>
        <v>17105.963</v>
      </c>
      <c r="J108" s="12"/>
      <c r="K108" s="12">
        <f>+'[3]Group acct.'!H116/1000</f>
        <v>17105.963</v>
      </c>
      <c r="O108" s="12"/>
    </row>
    <row r="109" spans="2:15" ht="15">
      <c r="B109" s="4" t="s">
        <v>60</v>
      </c>
      <c r="D109" s="42"/>
      <c r="I109" s="12">
        <f>+'[3]Group acct.'!D115/1000</f>
        <v>1250.427</v>
      </c>
      <c r="J109" s="12"/>
      <c r="K109" s="12">
        <f>+'[3]Group acct.'!H115/1000</f>
        <v>1250.427</v>
      </c>
      <c r="O109" s="12"/>
    </row>
    <row r="110" spans="2:15" ht="15">
      <c r="B110" s="4" t="s">
        <v>61</v>
      </c>
      <c r="D110" s="42"/>
      <c r="I110" s="12">
        <v>0</v>
      </c>
      <c r="J110" s="12"/>
      <c r="K110" s="46">
        <f>+'[3]Group acct.'!H117/1000</f>
        <v>0</v>
      </c>
      <c r="O110" s="12"/>
    </row>
    <row r="111" spans="2:15" ht="15">
      <c r="B111" s="4" t="s">
        <v>62</v>
      </c>
      <c r="D111" s="42"/>
      <c r="I111" s="12">
        <f>+'[2]Group acct.'!D118/1000</f>
        <v>-187739.0537</v>
      </c>
      <c r="J111" s="12"/>
      <c r="K111" s="12">
        <f>+'[3]Group acct.'!H118/1000</f>
        <v>-170512.94</v>
      </c>
      <c r="O111" s="12"/>
    </row>
    <row r="112" spans="4:15" ht="15">
      <c r="D112" s="42"/>
      <c r="I112" s="49"/>
      <c r="J112" s="12"/>
      <c r="K112" s="49"/>
      <c r="O112" s="12"/>
    </row>
    <row r="113" spans="4:15" ht="15">
      <c r="D113" s="42"/>
      <c r="I113" s="12">
        <f>SUM(I106:I112)</f>
        <v>-129842.66329999999</v>
      </c>
      <c r="J113" s="12"/>
      <c r="K113" s="12">
        <f>SUM(K106:K112)</f>
        <v>-112616.54999999999</v>
      </c>
      <c r="O113" s="12"/>
    </row>
    <row r="114" spans="4:15" ht="15">
      <c r="D114" s="42"/>
      <c r="I114" s="12"/>
      <c r="J114" s="12"/>
      <c r="K114" s="12"/>
      <c r="O114" s="12"/>
    </row>
    <row r="115" spans="4:15" ht="15">
      <c r="D115" s="42"/>
      <c r="I115" s="50"/>
      <c r="K115" s="50"/>
      <c r="O115" s="12"/>
    </row>
    <row r="116" spans="2:15" ht="15.75" thickBot="1">
      <c r="B116" s="4" t="s">
        <v>63</v>
      </c>
      <c r="D116" s="51"/>
      <c r="I116" s="52">
        <f>(+I113-I98)/I106</f>
        <v>-3.2848773137594605</v>
      </c>
      <c r="J116" s="53"/>
      <c r="K116" s="52">
        <f>(+K113-K98)/K106</f>
        <v>-2.849909888720283</v>
      </c>
      <c r="O116" s="12"/>
    </row>
    <row r="117" spans="4:15" ht="15">
      <c r="D117" s="42"/>
      <c r="I117" s="50"/>
      <c r="K117" s="50"/>
      <c r="O117" s="12"/>
    </row>
    <row r="118" spans="4:15" ht="15">
      <c r="D118" s="42"/>
      <c r="I118" s="42"/>
      <c r="K118" s="42"/>
      <c r="O118" s="12"/>
    </row>
    <row r="119" spans="4:15" ht="15">
      <c r="D119" s="42"/>
      <c r="O119" s="12"/>
    </row>
    <row r="120" spans="10:15" ht="15">
      <c r="J120" s="4" t="s">
        <v>26</v>
      </c>
      <c r="O120" s="12"/>
    </row>
    <row r="121" ht="15">
      <c r="O121" s="12"/>
    </row>
    <row r="122" ht="15">
      <c r="O122" s="12"/>
    </row>
    <row r="123" ht="15">
      <c r="O123" s="12"/>
    </row>
    <row r="124" ht="15">
      <c r="O124" s="12"/>
    </row>
    <row r="125" ht="15">
      <c r="O125" s="12"/>
    </row>
    <row r="126" ht="15">
      <c r="O126" s="12"/>
    </row>
    <row r="127" ht="15">
      <c r="O127" s="12"/>
    </row>
  </sheetData>
  <printOptions/>
  <pageMargins left="0.75" right="0.75" top="1.5" bottom="1" header="0.47" footer="0.5"/>
  <pageSetup horizontalDpi="360" verticalDpi="360" orientation="portrait" paperSize="9" scale="50" r:id="rId4"/>
  <rowBreaks count="1" manualBreakCount="1">
    <brk id="58" max="12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Tajo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Baldesh</dc:creator>
  <cp:keywords/>
  <dc:description/>
  <cp:lastModifiedBy>user</cp:lastModifiedBy>
  <dcterms:created xsi:type="dcterms:W3CDTF">2002-02-28T06:11:10Z</dcterms:created>
  <dcterms:modified xsi:type="dcterms:W3CDTF">2002-02-28T06:11:55Z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